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ocuments\"/>
    </mc:Choice>
  </mc:AlternateContent>
  <xr:revisionPtr revIDLastSave="0" documentId="13_ncr:1_{D9C7E996-B46E-4094-BB52-D9831F31B5D1}" xr6:coauthVersionLast="45" xr6:coauthVersionMax="45" xr10:uidLastSave="{00000000-0000-0000-0000-000000000000}"/>
  <bookViews>
    <workbookView xWindow="-120" yWindow="-120" windowWidth="38640" windowHeight="21240" xr2:uid="{D2FE1C08-09EE-47C8-944C-35780FD6E170}"/>
  </bookViews>
  <sheets>
    <sheet name="Sheet1" sheetId="1" r:id="rId1"/>
  </sheets>
  <definedNames>
    <definedName name="d_1">Sheet1!$D$22</definedName>
    <definedName name="d_2">Sheet1!$D$23</definedName>
    <definedName name="df">Sheet1!$D$24</definedName>
    <definedName name="F">Sheet1!$D$9</definedName>
    <definedName name="ir">Sheet1!$D$11</definedName>
    <definedName name="K">Sheet1!$D$8</definedName>
    <definedName name="sig">Sheet1!$D$10</definedName>
    <definedName name="tau">Sheet1!$D$21</definedName>
    <definedName name="vd">Sheet1!$D$5</definedName>
    <definedName name="xd">Sheet1!$D$12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3" i="1" l="1"/>
  <c r="L13" i="1"/>
  <c r="K13" i="1"/>
  <c r="J13" i="1"/>
  <c r="I13" i="1"/>
  <c r="H13" i="1"/>
  <c r="G14" i="1"/>
  <c r="G15" i="1" s="1"/>
  <c r="G16" i="1" s="1"/>
  <c r="G17" i="1" s="1"/>
  <c r="G18" i="1" s="1"/>
  <c r="G19" i="1" s="1"/>
  <c r="G20" i="1" s="1"/>
  <c r="D21" i="1"/>
  <c r="D22" i="1" s="1"/>
  <c r="D23" i="1" s="1"/>
  <c r="D24" i="1" l="1"/>
  <c r="D14" i="1" s="1"/>
  <c r="G13" i="1" s="1"/>
</calcChain>
</file>

<file path=xl/sharedStrings.xml><?xml version="1.0" encoding="utf-8"?>
<sst xmlns="http://schemas.openxmlformats.org/spreadsheetml/2006/main" count="22" uniqueCount="20">
  <si>
    <t>Call</t>
  </si>
  <si>
    <t>Strike</t>
  </si>
  <si>
    <t>Futures Price</t>
  </si>
  <si>
    <t>Expiry</t>
  </si>
  <si>
    <t>Interst Rate</t>
  </si>
  <si>
    <t>Volatility</t>
  </si>
  <si>
    <t>C</t>
  </si>
  <si>
    <t>Contract</t>
  </si>
  <si>
    <t>Valuation Date</t>
  </si>
  <si>
    <t>Option Price</t>
  </si>
  <si>
    <t>Black Formula</t>
  </si>
  <si>
    <t>d1</t>
  </si>
  <si>
    <t>d2</t>
  </si>
  <si>
    <t>tau</t>
  </si>
  <si>
    <t>Discount Factor</t>
  </si>
  <si>
    <t>https://processiqcompany.com</t>
  </si>
  <si>
    <t>Licence: GPL2</t>
  </si>
  <si>
    <t>Base Scenario</t>
  </si>
  <si>
    <t>Pricing Parameters</t>
  </si>
  <si>
    <t>Option prices for different market / time scenarios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</si>
</sst>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9" formatCode="0.0000"/>
    <numFmt numFmtId="170" formatCode="0.000"/>
    <numFmt numFmtId="172" formatCode="#,##0.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2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7">
    <xf numFmtId="0" fontId="0" fillId="0" borderId="0" xfId="0"/>
    <xf numFmtId="9" fontId="0" fillId="0" borderId="0" xfId="0" applyNumberFormat="1"/>
    <xf numFmtId="15" fontId="0" fillId="0" borderId="0" xfId="0" applyNumberFormat="1"/>
    <xf numFmtId="0" fontId="0" fillId="0" borderId="0" xfId="0" applyAlignment="1">
      <alignment horizontal="center"/>
    </xf>
    <xf numFmtId="9" fontId="0" fillId="0" borderId="0" xfId="0" applyNumberFormat="1" applyAlignment="1">
      <alignment horizontal="center"/>
    </xf>
    <xf numFmtId="0" fontId="1" fillId="0" borderId="0" xfId="0" applyFont="1"/>
    <xf numFmtId="0" fontId="1" fillId="0" borderId="2" xfId="0" applyFont="1" applyBorder="1"/>
    <xf numFmtId="169" fontId="1" fillId="3" borderId="3" xfId="0" applyNumberFormat="1" applyFont="1" applyFill="1" applyBorder="1" applyAlignment="1">
      <alignment horizontal="center"/>
    </xf>
    <xf numFmtId="0" fontId="0" fillId="0" borderId="4" xfId="0" applyBorder="1"/>
    <xf numFmtId="15" fontId="2" fillId="2" borderId="5" xfId="0" applyNumberFormat="1" applyFont="1" applyFill="1" applyBorder="1" applyAlignment="1">
      <alignment horizontal="center"/>
    </xf>
    <xf numFmtId="0" fontId="0" fillId="0" borderId="6" xfId="0" applyBorder="1"/>
    <xf numFmtId="17" fontId="2" fillId="2" borderId="7" xfId="0" applyNumberFormat="1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10" fontId="2" fillId="2" borderId="7" xfId="0" applyNumberFormat="1" applyFont="1" applyFill="1" applyBorder="1" applyAlignment="1">
      <alignment horizontal="center"/>
    </xf>
    <xf numFmtId="9" fontId="2" fillId="2" borderId="7" xfId="0" applyNumberFormat="1" applyFont="1" applyFill="1" applyBorder="1" applyAlignment="1">
      <alignment horizontal="center"/>
    </xf>
    <xf numFmtId="0" fontId="0" fillId="0" borderId="8" xfId="0" applyBorder="1"/>
    <xf numFmtId="15" fontId="2" fillId="2" borderId="9" xfId="0" applyNumberFormat="1" applyFont="1" applyFill="1" applyBorder="1" applyAlignment="1">
      <alignment horizontal="center"/>
    </xf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3" fillId="0" borderId="0" xfId="1"/>
    <xf numFmtId="170" fontId="0" fillId="0" borderId="0" xfId="0" applyNumberFormat="1"/>
    <xf numFmtId="170" fontId="0" fillId="0" borderId="2" xfId="0" applyNumberFormat="1" applyBorder="1" applyAlignment="1">
      <alignment horizontal="center"/>
    </xf>
    <xf numFmtId="170" fontId="0" fillId="0" borderId="10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172" fontId="0" fillId="0" borderId="4" xfId="0" applyNumberFormat="1" applyBorder="1" applyAlignment="1">
      <alignment horizontal="center"/>
    </xf>
    <xf numFmtId="172" fontId="0" fillId="0" borderId="11" xfId="0" applyNumberFormat="1" applyBorder="1" applyAlignment="1">
      <alignment horizontal="center"/>
    </xf>
    <xf numFmtId="172" fontId="0" fillId="0" borderId="5" xfId="0" applyNumberFormat="1" applyBorder="1" applyAlignment="1">
      <alignment horizontal="center"/>
    </xf>
    <xf numFmtId="172" fontId="0" fillId="0" borderId="6" xfId="0" applyNumberFormat="1" applyBorder="1" applyAlignment="1">
      <alignment horizontal="center"/>
    </xf>
    <xf numFmtId="172" fontId="0" fillId="0" borderId="0" xfId="0" applyNumberFormat="1" applyBorder="1" applyAlignment="1">
      <alignment horizontal="center"/>
    </xf>
    <xf numFmtId="172" fontId="0" fillId="0" borderId="7" xfId="0" applyNumberFormat="1" applyBorder="1" applyAlignment="1">
      <alignment horizontal="center"/>
    </xf>
    <xf numFmtId="172" fontId="0" fillId="0" borderId="8" xfId="0" applyNumberFormat="1" applyBorder="1" applyAlignment="1">
      <alignment horizontal="center"/>
    </xf>
    <xf numFmtId="172" fontId="0" fillId="0" borderId="12" xfId="0" applyNumberFormat="1" applyBorder="1" applyAlignment="1">
      <alignment horizontal="center"/>
    </xf>
    <xf numFmtId="172" fontId="0" fillId="0" borderId="9" xfId="0" applyNumberFormat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169" fontId="0" fillId="0" borderId="0" xfId="0" applyNumberFormat="1" applyAlignment="1">
      <alignment horizontal="center"/>
    </xf>
    <xf numFmtId="15" fontId="0" fillId="0" borderId="13" xfId="0" applyNumberFormat="1" applyBorder="1" applyAlignment="1">
      <alignment horizontal="center"/>
    </xf>
    <xf numFmtId="15" fontId="0" fillId="0" borderId="14" xfId="0" applyNumberFormat="1" applyBorder="1" applyAlignment="1">
      <alignment horizontal="center"/>
    </xf>
    <xf numFmtId="15" fontId="0" fillId="0" borderId="15" xfId="0" applyNumberFormat="1" applyBorder="1" applyAlignment="1">
      <alignment horizontal="center"/>
    </xf>
    <xf numFmtId="9" fontId="0" fillId="0" borderId="13" xfId="0" applyNumberFormat="1" applyBorder="1" applyAlignment="1">
      <alignment horizontal="center"/>
    </xf>
    <xf numFmtId="170" fontId="0" fillId="0" borderId="1" xfId="0" applyNumberFormat="1" applyBorder="1" applyAlignment="1">
      <alignment horizontal="center"/>
    </xf>
    <xf numFmtId="172" fontId="0" fillId="0" borderId="13" xfId="0" applyNumberFormat="1" applyBorder="1" applyAlignment="1">
      <alignment horizontal="center"/>
    </xf>
    <xf numFmtId="172" fontId="0" fillId="0" borderId="14" xfId="0" applyNumberFormat="1" applyBorder="1" applyAlignment="1">
      <alignment horizontal="center"/>
    </xf>
    <xf numFmtId="172" fontId="0" fillId="0" borderId="15" xfId="0" applyNumberFormat="1" applyBorder="1" applyAlignment="1">
      <alignment horizontal="center"/>
    </xf>
    <xf numFmtId="0" fontId="1" fillId="0" borderId="0" xfId="0" applyFont="1" applyBorder="1"/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Option prices for different market / time scenarios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50"/>
      <c:depthPercent val="100"/>
      <c:rAngAx val="0"/>
    </c:view3D>
    <c:floor>
      <c:thickness val="0"/>
      <c:spPr>
        <a:noFill/>
        <a:ln w="9525" cap="flat" cmpd="sng" algn="ctr">
          <a:solidFill>
            <a:schemeClr val="tx1">
              <a:lumMod val="15000"/>
              <a:lumOff val="85000"/>
            </a:schemeClr>
          </a:solidFill>
          <a:round/>
        </a:ln>
        <a:effectLst/>
        <a:sp3d contourW="9525">
          <a:contourClr>
            <a:schemeClr val="tx1">
              <a:lumMod val="15000"/>
              <a:lumOff val="8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6530199770998808E-2"/>
          <c:y val="9.7461116568726441E-2"/>
          <c:w val="0.91499440387746067"/>
          <c:h val="0.74996099724523013"/>
        </c:manualLayout>
      </c:layout>
      <c:area3DChart>
        <c:grouping val="standard"/>
        <c:varyColors val="0"/>
        <c:ser>
          <c:idx val="0"/>
          <c:order val="0"/>
          <c:tx>
            <c:v>-10%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cat>
            <c:numRef>
              <c:f>Sheet1!$G$14:$G$20</c:f>
              <c:numCache>
                <c:formatCode>d\-mmm\-yy</c:formatCode>
                <c:ptCount val="7"/>
                <c:pt idx="0">
                  <c:v>44147</c:v>
                </c:pt>
                <c:pt idx="1">
                  <c:v>44154</c:v>
                </c:pt>
                <c:pt idx="2">
                  <c:v>44161</c:v>
                </c:pt>
                <c:pt idx="3">
                  <c:v>44168</c:v>
                </c:pt>
                <c:pt idx="4">
                  <c:v>44175</c:v>
                </c:pt>
                <c:pt idx="5">
                  <c:v>44182</c:v>
                </c:pt>
                <c:pt idx="6">
                  <c:v>44184</c:v>
                </c:pt>
              </c:numCache>
            </c:numRef>
          </c:cat>
          <c:val>
            <c:numRef>
              <c:f>Sheet1!$H$14:$H$20</c:f>
              <c:numCache>
                <c:formatCode>#,##0.000</c:formatCode>
                <c:ptCount val="7"/>
                <c:pt idx="0">
                  <c:v>0.12726417542499954</c:v>
                </c:pt>
                <c:pt idx="1">
                  <c:v>0.10451726059825799</c:v>
                </c:pt>
                <c:pt idx="2">
                  <c:v>8.007124209391922E-2</c:v>
                </c:pt>
                <c:pt idx="3">
                  <c:v>5.37051291984229E-2</c:v>
                </c:pt>
                <c:pt idx="4">
                  <c:v>2.5740255660351402E-2</c:v>
                </c:pt>
                <c:pt idx="5">
                  <c:v>1.810395267640121E-3</c:v>
                </c:pt>
                <c:pt idx="6">
                  <c:v>9.3342228048418106E-6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98-47D9-B418-2F8D7B08C0DD}"/>
            </c:ext>
          </c:extLst>
        </c:ser>
        <c:ser>
          <c:idx val="1"/>
          <c:order val="1"/>
          <c:tx>
            <c:v>-5%</c:v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cat>
            <c:numRef>
              <c:f>Sheet1!$G$14:$G$20</c:f>
              <c:numCache>
                <c:formatCode>d\-mmm\-yy</c:formatCode>
                <c:ptCount val="7"/>
                <c:pt idx="0">
                  <c:v>44147</c:v>
                </c:pt>
                <c:pt idx="1">
                  <c:v>44154</c:v>
                </c:pt>
                <c:pt idx="2">
                  <c:v>44161</c:v>
                </c:pt>
                <c:pt idx="3">
                  <c:v>44168</c:v>
                </c:pt>
                <c:pt idx="4">
                  <c:v>44175</c:v>
                </c:pt>
                <c:pt idx="5">
                  <c:v>44182</c:v>
                </c:pt>
                <c:pt idx="6">
                  <c:v>44184</c:v>
                </c:pt>
              </c:numCache>
            </c:numRef>
          </c:cat>
          <c:val>
            <c:numRef>
              <c:f>Sheet1!$I$14:$I$20</c:f>
              <c:numCache>
                <c:formatCode>#,##0.000</c:formatCode>
                <c:ptCount val="7"/>
                <c:pt idx="0">
                  <c:v>0.18567833689013938</c:v>
                </c:pt>
                <c:pt idx="1">
                  <c:v>0.15954961290618622</c:v>
                </c:pt>
                <c:pt idx="2">
                  <c:v>0.13064606227205613</c:v>
                </c:pt>
                <c:pt idx="3">
                  <c:v>9.7902140162354712E-2</c:v>
                </c:pt>
                <c:pt idx="4">
                  <c:v>5.9412815710607296E-2</c:v>
                </c:pt>
                <c:pt idx="5">
                  <c:v>1.2566202282800152E-2</c:v>
                </c:pt>
                <c:pt idx="6">
                  <c:v>1.0091304931163572E-3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98-47D9-B418-2F8D7B08C0DD}"/>
            </c:ext>
          </c:extLst>
        </c:ser>
        <c:ser>
          <c:idx val="2"/>
          <c:order val="2"/>
          <c:tx>
            <c:v>0%</c:v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cat>
            <c:numRef>
              <c:f>Sheet1!$G$14:$G$20</c:f>
              <c:numCache>
                <c:formatCode>d\-mmm\-yy</c:formatCode>
                <c:ptCount val="7"/>
                <c:pt idx="0">
                  <c:v>44147</c:v>
                </c:pt>
                <c:pt idx="1">
                  <c:v>44154</c:v>
                </c:pt>
                <c:pt idx="2">
                  <c:v>44161</c:v>
                </c:pt>
                <c:pt idx="3">
                  <c:v>44168</c:v>
                </c:pt>
                <c:pt idx="4">
                  <c:v>44175</c:v>
                </c:pt>
                <c:pt idx="5">
                  <c:v>44182</c:v>
                </c:pt>
                <c:pt idx="6">
                  <c:v>44184</c:v>
                </c:pt>
              </c:numCache>
            </c:numRef>
          </c:cat>
          <c:val>
            <c:numRef>
              <c:f>Sheet1!$J$14:$J$20</c:f>
              <c:numCache>
                <c:formatCode>#,##0.000</c:formatCode>
                <c:ptCount val="7"/>
                <c:pt idx="0">
                  <c:v>0.25769087333936458</c:v>
                </c:pt>
                <c:pt idx="1">
                  <c:v>0.22946732993392294</c:v>
                </c:pt>
                <c:pt idx="2">
                  <c:v>0.1978238883850664</c:v>
                </c:pt>
                <c:pt idx="3">
                  <c:v>0.16114571355487639</c:v>
                </c:pt>
                <c:pt idx="4">
                  <c:v>0.11590031364933558</c:v>
                </c:pt>
                <c:pt idx="5">
                  <c:v>4.9904832624183652E-2</c:v>
                </c:pt>
                <c:pt idx="6">
                  <c:v>1.8758778068156613E-2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98-47D9-B418-2F8D7B08C0DD}"/>
            </c:ext>
          </c:extLst>
        </c:ser>
        <c:ser>
          <c:idx val="3"/>
          <c:order val="3"/>
          <c:tx>
            <c:v>5%</c:v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cat>
            <c:numRef>
              <c:f>Sheet1!$G$14:$G$20</c:f>
              <c:numCache>
                <c:formatCode>d\-mmm\-yy</c:formatCode>
                <c:ptCount val="7"/>
                <c:pt idx="0">
                  <c:v>44147</c:v>
                </c:pt>
                <c:pt idx="1">
                  <c:v>44154</c:v>
                </c:pt>
                <c:pt idx="2">
                  <c:v>44161</c:v>
                </c:pt>
                <c:pt idx="3">
                  <c:v>44168</c:v>
                </c:pt>
                <c:pt idx="4">
                  <c:v>44175</c:v>
                </c:pt>
                <c:pt idx="5">
                  <c:v>44182</c:v>
                </c:pt>
                <c:pt idx="6">
                  <c:v>44184</c:v>
                </c:pt>
              </c:numCache>
            </c:numRef>
          </c:cat>
          <c:val>
            <c:numRef>
              <c:f>Sheet1!$K$14:$K$20</c:f>
              <c:numCache>
                <c:formatCode>#,##0.000</c:formatCode>
                <c:ptCount val="7"/>
                <c:pt idx="0">
                  <c:v>0.34290948395291176</c:v>
                </c:pt>
                <c:pt idx="1">
                  <c:v>0.31399606015780834</c:v>
                </c:pt>
                <c:pt idx="2">
                  <c:v>0.28157500221184228</c:v>
                </c:pt>
                <c:pt idx="3">
                  <c:v>0.24398850409051381</c:v>
                </c:pt>
                <c:pt idx="4">
                  <c:v>0.19760713192563156</c:v>
                </c:pt>
                <c:pt idx="5">
                  <c:v>0.1298802822182191</c:v>
                </c:pt>
                <c:pt idx="6">
                  <c:v>9.7796228050649969E-2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98-47D9-B418-2F8D7B08C0DD}"/>
            </c:ext>
          </c:extLst>
        </c:ser>
        <c:ser>
          <c:idx val="4"/>
          <c:order val="4"/>
          <c:tx>
            <c:v>10%</c:v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cat>
            <c:numRef>
              <c:f>Sheet1!$G$14:$G$20</c:f>
              <c:numCache>
                <c:formatCode>d\-mmm\-yy</c:formatCode>
                <c:ptCount val="7"/>
                <c:pt idx="0">
                  <c:v>44147</c:v>
                </c:pt>
                <c:pt idx="1">
                  <c:v>44154</c:v>
                </c:pt>
                <c:pt idx="2">
                  <c:v>44161</c:v>
                </c:pt>
                <c:pt idx="3">
                  <c:v>44168</c:v>
                </c:pt>
                <c:pt idx="4">
                  <c:v>44175</c:v>
                </c:pt>
                <c:pt idx="5">
                  <c:v>44182</c:v>
                </c:pt>
                <c:pt idx="6">
                  <c:v>44184</c:v>
                </c:pt>
              </c:numCache>
            </c:numRef>
          </c:cat>
          <c:val>
            <c:numRef>
              <c:f>Sheet1!$L$14:$L$20</c:f>
              <c:numCache>
                <c:formatCode>#,##0.000</c:formatCode>
                <c:ptCount val="7"/>
                <c:pt idx="0">
                  <c:v>0.44041720069084889</c:v>
                </c:pt>
                <c:pt idx="1">
                  <c:v>0.41212520536631747</c:v>
                </c:pt>
                <c:pt idx="2">
                  <c:v>0.38076008390684091</c:v>
                </c:pt>
                <c:pt idx="3">
                  <c:v>0.34509812407973445</c:v>
                </c:pt>
                <c:pt idx="4">
                  <c:v>0.30286395509476038</c:v>
                </c:pt>
                <c:pt idx="5">
                  <c:v>0.25005957903767978</c:v>
                </c:pt>
                <c:pt idx="6">
                  <c:v>0.23576087541218005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C98-47D9-B418-2F8D7B08C0DD}"/>
            </c:ext>
          </c:extLst>
        </c:ser>
        <c:ser>
          <c:idx val="5"/>
          <c:order val="5"/>
          <c:tx>
            <c:v>15%</c:v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cat>
            <c:numRef>
              <c:f>Sheet1!$G$14:$G$20</c:f>
              <c:numCache>
                <c:formatCode>d\-mmm\-yy</c:formatCode>
                <c:ptCount val="7"/>
                <c:pt idx="0">
                  <c:v>44147</c:v>
                </c:pt>
                <c:pt idx="1">
                  <c:v>44154</c:v>
                </c:pt>
                <c:pt idx="2">
                  <c:v>44161</c:v>
                </c:pt>
                <c:pt idx="3">
                  <c:v>44168</c:v>
                </c:pt>
                <c:pt idx="4">
                  <c:v>44175</c:v>
                </c:pt>
                <c:pt idx="5">
                  <c:v>44182</c:v>
                </c:pt>
                <c:pt idx="6">
                  <c:v>44184</c:v>
                </c:pt>
              </c:numCache>
            </c:numRef>
          </c:cat>
          <c:val>
            <c:numRef>
              <c:f>Sheet1!$M$14:$M$20</c:f>
              <c:numCache>
                <c:formatCode>#,##0.000</c:formatCode>
                <c:ptCount val="7"/>
                <c:pt idx="0">
                  <c:v>0.54894780447305247</c:v>
                </c:pt>
                <c:pt idx="1">
                  <c:v>0.52234755933048049</c:v>
                </c:pt>
                <c:pt idx="2">
                  <c:v>0.49348129576008187</c:v>
                </c:pt>
                <c:pt idx="3">
                  <c:v>0.46183406366683571</c:v>
                </c:pt>
                <c:pt idx="4">
                  <c:v>0.42711232608866789</c:v>
                </c:pt>
                <c:pt idx="5">
                  <c:v>0.39392777001141804</c:v>
                </c:pt>
                <c:pt idx="6">
                  <c:v>0.39033488359723867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C98-47D9-B418-2F8D7B08C0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1710424"/>
        <c:axId val="831706816"/>
        <c:axId val="831021568"/>
      </c:area3DChart>
      <c:dateAx>
        <c:axId val="831710424"/>
        <c:scaling>
          <c:orientation val="minMax"/>
        </c:scaling>
        <c:delete val="0"/>
        <c:axPos val="b"/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1706816"/>
        <c:crosses val="autoZero"/>
        <c:auto val="1"/>
        <c:lblOffset val="100"/>
        <c:baseTimeUnit val="days"/>
      </c:dateAx>
      <c:valAx>
        <c:axId val="831706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1710424"/>
        <c:crosses val="autoZero"/>
        <c:crossBetween val="midCat"/>
      </c:valAx>
      <c:serAx>
        <c:axId val="831021568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1706816"/>
        <c:crosses val="autoZero"/>
      </c:ser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142875</xdr:colOff>
      <xdr:row>3</xdr:row>
      <xdr:rowOff>9525</xdr:rowOff>
    </xdr:from>
    <xdr:to>
      <xdr:col>20</xdr:col>
      <xdr:colOff>295275</xdr:colOff>
      <xdr:row>13</xdr:row>
      <xdr:rowOff>51710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87309540-E1FE-4F7B-A8CF-E653D70FCB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267825" y="200025"/>
          <a:ext cx="1371600" cy="1985285"/>
        </a:xfrm>
        <a:prstGeom prst="rect">
          <a:avLst/>
        </a:prstGeom>
      </xdr:spPr>
    </xdr:pic>
    <xdr:clientData/>
  </xdr:twoCellAnchor>
  <xdr:twoCellAnchor>
    <xdr:from>
      <xdr:col>3</xdr:col>
      <xdr:colOff>590550</xdr:colOff>
      <xdr:row>26</xdr:row>
      <xdr:rowOff>28575</xdr:rowOff>
    </xdr:from>
    <xdr:to>
      <xdr:col>19</xdr:col>
      <xdr:colOff>76200</xdr:colOff>
      <xdr:row>53</xdr:row>
      <xdr:rowOff>85724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A216674-DFDB-4315-B180-46E5EB37F9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processiqcompany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F41E9-5387-4669-85B9-9FC603329995}">
  <dimension ref="C4:V24"/>
  <sheetViews>
    <sheetView showGridLines="0" tabSelected="1" workbookViewId="0">
      <selection activeCell="Z25" sqref="Z25"/>
    </sheetView>
  </sheetViews>
  <sheetFormatPr defaultRowHeight="15" x14ac:dyDescent="0.25"/>
  <cols>
    <col min="3" max="3" width="14.28515625" bestFit="1" customWidth="1"/>
    <col min="4" max="4" width="12.85546875" customWidth="1"/>
    <col min="5" max="5" width="10" bestFit="1" customWidth="1"/>
    <col min="7" max="7" width="10.5703125" bestFit="1" customWidth="1"/>
    <col min="8" max="8" width="7.140625" bestFit="1" customWidth="1"/>
  </cols>
  <sheetData>
    <row r="4" spans="3:22" ht="15.75" thickBot="1" x14ac:dyDescent="0.3">
      <c r="C4" s="5" t="s">
        <v>18</v>
      </c>
      <c r="D4" s="3"/>
      <c r="N4" s="1"/>
      <c r="O4" s="1"/>
      <c r="P4" s="1"/>
      <c r="V4" s="20" t="s">
        <v>15</v>
      </c>
    </row>
    <row r="5" spans="3:22" x14ac:dyDescent="0.25">
      <c r="C5" s="8" t="s">
        <v>8</v>
      </c>
      <c r="D5" s="9">
        <v>44147</v>
      </c>
      <c r="N5" s="21"/>
    </row>
    <row r="6" spans="3:22" x14ac:dyDescent="0.25">
      <c r="C6" s="10" t="s">
        <v>7</v>
      </c>
      <c r="D6" s="11">
        <v>44197</v>
      </c>
      <c r="V6" s="5" t="s">
        <v>16</v>
      </c>
    </row>
    <row r="7" spans="3:22" x14ac:dyDescent="0.25">
      <c r="C7" s="10" t="s">
        <v>0</v>
      </c>
      <c r="D7" s="12" t="s">
        <v>6</v>
      </c>
      <c r="G7" s="45" t="s">
        <v>19</v>
      </c>
      <c r="H7" s="46"/>
      <c r="I7" s="46"/>
      <c r="J7" s="46"/>
      <c r="K7" s="46"/>
      <c r="L7" s="46"/>
      <c r="M7" s="46"/>
    </row>
    <row r="8" spans="3:22" x14ac:dyDescent="0.25">
      <c r="C8" s="10" t="s">
        <v>1</v>
      </c>
      <c r="D8" s="12">
        <v>3.2</v>
      </c>
      <c r="G8" s="46"/>
      <c r="H8" s="46"/>
      <c r="I8" s="46"/>
      <c r="J8" s="46"/>
      <c r="K8" s="46"/>
      <c r="L8" s="46"/>
      <c r="M8" s="46"/>
    </row>
    <row r="9" spans="3:22" x14ac:dyDescent="0.25">
      <c r="C9" s="10" t="s">
        <v>2</v>
      </c>
      <c r="D9" s="12">
        <v>3.1219999999999999</v>
      </c>
      <c r="G9" s="46"/>
      <c r="H9" s="46"/>
      <c r="I9" s="46"/>
      <c r="J9" s="46"/>
      <c r="K9" s="46"/>
      <c r="L9" s="46"/>
      <c r="M9" s="46"/>
    </row>
    <row r="10" spans="3:22" x14ac:dyDescent="0.25">
      <c r="C10" s="10" t="s">
        <v>5</v>
      </c>
      <c r="D10" s="13">
        <v>0.72750000000000004</v>
      </c>
      <c r="G10" s="46"/>
      <c r="H10" s="46"/>
      <c r="I10" s="46"/>
      <c r="J10" s="46"/>
      <c r="K10" s="46"/>
      <c r="L10" s="46"/>
      <c r="M10" s="46"/>
    </row>
    <row r="11" spans="3:22" ht="15.75" thickBot="1" x14ac:dyDescent="0.3">
      <c r="C11" s="10" t="s">
        <v>4</v>
      </c>
      <c r="D11" s="14">
        <v>0.01</v>
      </c>
    </row>
    <row r="12" spans="3:22" ht="15.75" thickBot="1" x14ac:dyDescent="0.3">
      <c r="C12" s="15" t="s">
        <v>3</v>
      </c>
      <c r="D12" s="16">
        <v>44185</v>
      </c>
      <c r="H12" s="4">
        <v>-0.1</v>
      </c>
      <c r="I12" s="4">
        <v>-0.05</v>
      </c>
      <c r="J12" s="39">
        <v>0</v>
      </c>
      <c r="K12" s="4">
        <v>0.05</v>
      </c>
      <c r="L12" s="4">
        <v>0.1</v>
      </c>
      <c r="M12" s="4">
        <v>0.15</v>
      </c>
    </row>
    <row r="13" spans="3:22" ht="15.75" thickBot="1" x14ac:dyDescent="0.3">
      <c r="G13" s="35">
        <f>D14</f>
        <v>0.25769087333936458</v>
      </c>
      <c r="H13" s="22">
        <f>$D$18*(1+H12)</f>
        <v>2.8098000000000001</v>
      </c>
      <c r="I13" s="23">
        <f>$D$18*(1+I12)</f>
        <v>2.9658999999999995</v>
      </c>
      <c r="J13" s="40">
        <f>$D$18*(1+J12)</f>
        <v>3.1219999999999999</v>
      </c>
      <c r="K13" s="23">
        <f>$D$18*(1+K12)</f>
        <v>3.2781000000000002</v>
      </c>
      <c r="L13" s="23">
        <f>$D$18*(1+L12)</f>
        <v>3.4342000000000001</v>
      </c>
      <c r="M13" s="24">
        <f>$D$18*(1+M12)</f>
        <v>3.5902999999999996</v>
      </c>
    </row>
    <row r="14" spans="3:22" ht="15.75" thickBot="1" x14ac:dyDescent="0.3">
      <c r="C14" s="6" t="s">
        <v>9</v>
      </c>
      <c r="D14" s="7">
        <f>df*(F*_xlfn.NORM.S.DIST(d_1,TRUE)-K*_xlfn.NORM.S.DIST(d_2,TRUE))</f>
        <v>0.25769087333936458</v>
      </c>
      <c r="G14" s="36">
        <f>D17</f>
        <v>44147</v>
      </c>
      <c r="H14" s="25">
        <f t="dataTable" ref="H14:M20" dt2D="1" dtr="1" r1="D9" r2="D5"/>
        <v>0.12726417542499954</v>
      </c>
      <c r="I14" s="26">
        <v>0.18567833689013938</v>
      </c>
      <c r="J14" s="41">
        <v>0.25769087333936458</v>
      </c>
      <c r="K14" s="26">
        <v>0.34290948395291176</v>
      </c>
      <c r="L14" s="26">
        <v>0.44041720069084889</v>
      </c>
      <c r="M14" s="27">
        <v>0.54894780447305247</v>
      </c>
    </row>
    <row r="15" spans="3:22" x14ac:dyDescent="0.25">
      <c r="C15" s="44"/>
      <c r="G15" s="37">
        <f>G14+7</f>
        <v>44154</v>
      </c>
      <c r="H15" s="28">
        <v>0.10451726059825799</v>
      </c>
      <c r="I15" s="29">
        <v>0.15954961290618622</v>
      </c>
      <c r="J15" s="42">
        <v>0.22946732993392294</v>
      </c>
      <c r="K15" s="29">
        <v>0.31399606015780834</v>
      </c>
      <c r="L15" s="29">
        <v>0.41212520536631747</v>
      </c>
      <c r="M15" s="30">
        <v>0.52234755933048049</v>
      </c>
    </row>
    <row r="16" spans="3:22" ht="15.75" thickBot="1" x14ac:dyDescent="0.3">
      <c r="C16" s="5" t="s">
        <v>17</v>
      </c>
      <c r="G16" s="37">
        <f t="shared" ref="G16:G19" si="0">G15+7</f>
        <v>44161</v>
      </c>
      <c r="H16" s="28">
        <v>8.007124209391922E-2</v>
      </c>
      <c r="I16" s="29">
        <v>0.13064606227205613</v>
      </c>
      <c r="J16" s="42">
        <v>0.1978238883850664</v>
      </c>
      <c r="K16" s="29">
        <v>0.28157500221184228</v>
      </c>
      <c r="L16" s="29">
        <v>0.38076008390684091</v>
      </c>
      <c r="M16" s="30">
        <v>0.49348129576008187</v>
      </c>
    </row>
    <row r="17" spans="3:13" x14ac:dyDescent="0.25">
      <c r="C17" s="8" t="s">
        <v>8</v>
      </c>
      <c r="D17" s="9">
        <v>44147</v>
      </c>
      <c r="G17" s="37">
        <f t="shared" si="0"/>
        <v>44168</v>
      </c>
      <c r="H17" s="28">
        <v>5.37051291984229E-2</v>
      </c>
      <c r="I17" s="29">
        <v>9.7902140162354712E-2</v>
      </c>
      <c r="J17" s="42">
        <v>0.16114571355487639</v>
      </c>
      <c r="K17" s="29">
        <v>0.24398850409051381</v>
      </c>
      <c r="L17" s="29">
        <v>0.34509812407973445</v>
      </c>
      <c r="M17" s="30">
        <v>0.46183406366683571</v>
      </c>
    </row>
    <row r="18" spans="3:13" ht="15.75" thickBot="1" x14ac:dyDescent="0.3">
      <c r="C18" s="15" t="s">
        <v>2</v>
      </c>
      <c r="D18" s="34">
        <v>3.1219999999999999</v>
      </c>
      <c r="G18" s="37">
        <f t="shared" si="0"/>
        <v>44175</v>
      </c>
      <c r="H18" s="28">
        <v>2.5740255660351402E-2</v>
      </c>
      <c r="I18" s="29">
        <v>5.9412815710607296E-2</v>
      </c>
      <c r="J18" s="42">
        <v>0.11590031364933558</v>
      </c>
      <c r="K18" s="29">
        <v>0.19760713192563156</v>
      </c>
      <c r="L18" s="29">
        <v>0.30286395509476038</v>
      </c>
      <c r="M18" s="30">
        <v>0.42711232608866789</v>
      </c>
    </row>
    <row r="19" spans="3:13" x14ac:dyDescent="0.25">
      <c r="G19" s="37">
        <f t="shared" si="0"/>
        <v>44182</v>
      </c>
      <c r="H19" s="28">
        <v>1.810395267640121E-3</v>
      </c>
      <c r="I19" s="29">
        <v>1.2566202282800152E-2</v>
      </c>
      <c r="J19" s="42">
        <v>4.9904832624183652E-2</v>
      </c>
      <c r="K19" s="29">
        <v>0.1298802822182191</v>
      </c>
      <c r="L19" s="29">
        <v>0.25005957903767978</v>
      </c>
      <c r="M19" s="30">
        <v>0.39392777001141804</v>
      </c>
    </row>
    <row r="20" spans="3:13" ht="15.75" thickBot="1" x14ac:dyDescent="0.3">
      <c r="C20" s="5" t="s">
        <v>10</v>
      </c>
      <c r="G20" s="38">
        <f>G19+2</f>
        <v>44184</v>
      </c>
      <c r="H20" s="31">
        <v>9.3342228048418106E-6</v>
      </c>
      <c r="I20" s="32">
        <v>1.0091304931163572E-3</v>
      </c>
      <c r="J20" s="43">
        <v>1.8758778068156613E-2</v>
      </c>
      <c r="K20" s="32">
        <v>9.7796228050649969E-2</v>
      </c>
      <c r="L20" s="32">
        <v>0.23576087541218005</v>
      </c>
      <c r="M20" s="33">
        <v>0.39033488359723867</v>
      </c>
    </row>
    <row r="21" spans="3:13" x14ac:dyDescent="0.25">
      <c r="C21" s="8" t="s">
        <v>13</v>
      </c>
      <c r="D21" s="17">
        <f>(xd-vd)/365</f>
        <v>0.10410958904109589</v>
      </c>
      <c r="G21" s="2"/>
    </row>
    <row r="22" spans="3:13" x14ac:dyDescent="0.25">
      <c r="C22" s="10" t="s">
        <v>11</v>
      </c>
      <c r="D22" s="18">
        <f>(LN(F/K)+sig*sig/2*tau)/(sig*SQRT(tau))</f>
        <v>1.2240757571181999E-2</v>
      </c>
      <c r="G22" s="2"/>
    </row>
    <row r="23" spans="3:13" x14ac:dyDescent="0.25">
      <c r="C23" s="10" t="s">
        <v>12</v>
      </c>
      <c r="D23" s="18">
        <f>d_1-sig*SQRT(tau)</f>
        <v>-0.22249452031633857</v>
      </c>
      <c r="G23" s="2"/>
    </row>
    <row r="24" spans="3:13" ht="15.75" thickBot="1" x14ac:dyDescent="0.3">
      <c r="C24" s="15" t="s">
        <v>14</v>
      </c>
      <c r="D24" s="19">
        <f>1/(1+ir*tau)</f>
        <v>0.99895998686299192</v>
      </c>
    </row>
  </sheetData>
  <mergeCells count="1">
    <mergeCell ref="G7:M10"/>
  </mergeCells>
  <conditionalFormatting sqref="H14:M20">
    <cfRule type="colorScale" priority="1">
      <colorScale>
        <cfvo type="min"/>
        <cfvo type="max"/>
        <color rgb="FFFFEF9C"/>
        <color rgb="FF63BE7B"/>
      </colorScale>
    </cfRule>
  </conditionalFormatting>
  <hyperlinks>
    <hyperlink ref="V4" r:id="rId1" xr:uid="{77F14BCB-B71F-4241-B639-44656DAD2B8B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10</vt:i4>
      </vt:variant>
    </vt:vector>
  </HeadingPairs>
  <TitlesOfParts>
    <vt:vector size="11" baseType="lpstr">
      <vt:lpstr>Sheet1</vt:lpstr>
      <vt:lpstr>d_1</vt:lpstr>
      <vt:lpstr>d_2</vt:lpstr>
      <vt:lpstr>df</vt:lpstr>
      <vt:lpstr>F</vt:lpstr>
      <vt:lpstr>ir</vt:lpstr>
      <vt:lpstr>K</vt:lpstr>
      <vt:lpstr>sig</vt:lpstr>
      <vt:lpstr>tau</vt:lpstr>
      <vt:lpstr>vd</vt:lpstr>
      <vt:lpstr>xd</vt:lpstr>
    </vt:vector>
  </TitlesOfParts>
  <Company>Process IQ Company</Company>
  <LinksUpToDate>false</LinksUpToDate>
  <SharedDoc>false</SharedDoc>
  <HyperlinkBase>https://processiqcompany.com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Scenario analysis for options</dc:title>
  <dc:creator>Administrator</dc:creator>
  <cp:lastModifiedBy>Administrator</cp:lastModifiedBy>
  <dcterms:created xsi:type="dcterms:W3CDTF">2020-11-12T12:59:09Z</dcterms:created>
  <dcterms:modified xsi:type="dcterms:W3CDTF">2020-11-12T14:23:40Z</dcterms:modified>
</cp:coreProperties>
</file>